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'3кв'!$A$1:$E$52</definedName>
    <definedName name="_xlnm.Print_Area" localSheetId="3">'4кв'!$A$1:$E$53</definedName>
  </definedNames>
  <calcPr calcId="152511"/>
</workbook>
</file>

<file path=xl/calcChain.xml><?xml version="1.0" encoding="utf-8"?>
<calcChain xmlns="http://schemas.openxmlformats.org/spreadsheetml/2006/main">
  <c r="C23" i="30" l="1"/>
  <c r="C21" i="30"/>
  <c r="C20" i="30"/>
  <c r="C18" i="30" s="1"/>
  <c r="C17" i="30"/>
  <c r="C14" i="30"/>
  <c r="C15" i="30"/>
  <c r="C13" i="30"/>
  <c r="C6" i="30"/>
  <c r="C10" i="30"/>
  <c r="C9" i="30"/>
  <c r="C11" i="30" s="1"/>
  <c r="C8" i="30"/>
  <c r="B47" i="29"/>
  <c r="E26" i="29"/>
  <c r="C29" i="30"/>
  <c r="E23" i="29"/>
  <c r="E22" i="29"/>
  <c r="E28" i="29" s="1"/>
  <c r="B52" i="29" s="1"/>
  <c r="C24" i="30" l="1"/>
  <c r="B53" i="29"/>
  <c r="B52" i="28"/>
  <c r="B50" i="28"/>
  <c r="E25" i="28"/>
  <c r="B46" i="28" l="1"/>
  <c r="E23" i="28"/>
  <c r="E22" i="28"/>
  <c r="E27" i="28" s="1"/>
  <c r="B51" i="28" s="1"/>
  <c r="B51" i="27" l="1"/>
  <c r="B45" i="27"/>
  <c r="B49" i="27"/>
  <c r="E23" i="27"/>
  <c r="E22" i="27"/>
  <c r="B50" i="27" l="1"/>
  <c r="E26" i="27"/>
  <c r="B49" i="26"/>
  <c r="E23" i="26"/>
  <c r="E22" i="26"/>
  <c r="E27" i="26" l="1"/>
  <c r="B50" i="26" s="1"/>
  <c r="B51" i="26" s="1"/>
</calcChain>
</file>

<file path=xl/sharedStrings.xml><?xml version="1.0" encoding="utf-8"?>
<sst xmlns="http://schemas.openxmlformats.org/spreadsheetml/2006/main" count="267" uniqueCount="107">
  <si>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</si>
  <si>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</si>
  <si>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</si>
  <si>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</si>
  <si>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</si>
  <si>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</si>
  <si>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</si>
  <si>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</si>
  <si>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</si>
  <si>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</si>
  <si>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</si>
  <si>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</si>
  <si>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</si>
  <si>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</si>
  <si>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</si>
  <si>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</si>
  <si>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</si>
  <si>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</si>
  <si>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</si>
  <si>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</si>
  <si>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</si>
  <si>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</si>
  <si>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</si>
  <si>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</si>
  <si>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</si>
  <si>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</si>
  <si>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</si>
  <si>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</si>
  <si>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</si>
  <si>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</si>
  <si>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</si>
  <si>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</si>
  <si>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</si>
  <si>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</si>
  <si>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</si>
  <si>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</si>
  <si>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</si>
  <si>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</si>
  <si>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</si>
  <si>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</si>
  <si>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19.05.2022 г.</t>
    </r>
  </si>
  <si>
    <t>Заказчик - Собственники МКД, в лице председателя совета МКД Теребкова Л.Н.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</si>
  <si>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</si>
  <si>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- 632,1м2</t>
  </si>
  <si>
    <t>Исполнитель - ООО ЖКХ "Локомотив", в лице директора Бовкун А.А.</t>
  </si>
  <si>
    <t xml:space="preserve">Интернет Ростелеком </t>
  </si>
  <si>
    <t>Предъявлено населению 44563,05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</si>
  <si>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Теребковой Ларисы Николаевны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</si>
  <si>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</si>
  <si>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</si>
  <si>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</si>
  <si>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</si>
  <si>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восемь тысяч девятьсот двадцать шесть рублей 98 копеек.</t>
  </si>
  <si>
    <t>за 2 квартал 2024 года</t>
  </si>
  <si>
    <t>30.06.2024 г.</t>
  </si>
  <si>
    <t>2 квартал</t>
  </si>
  <si>
    <t>рем отопления</t>
  </si>
  <si>
    <t xml:space="preserve">           2. Всего за период с "01" 04 2024 г. по "30" 06 2024 г. выполнено работ (оказано услуг) на общую сумму сорок четыре тысячи сто тридцать пять рублей 06 копеек.</t>
  </si>
  <si>
    <t>софинанс. Ремонт второго подьезда 15821,64</t>
  </si>
  <si>
    <t>за 3 квартал 2024 года</t>
  </si>
  <si>
    <t>30.09.2024 г.</t>
  </si>
  <si>
    <t>3 квартал</t>
  </si>
  <si>
    <t xml:space="preserve">Опиловка дерева </t>
  </si>
  <si>
    <t>июль</t>
  </si>
  <si>
    <t>ч/ч</t>
  </si>
  <si>
    <t xml:space="preserve">           2. Всего за период с "01" 07 2024 г. по "30" 09 2024 г. выполнено работ (оказано услуг) на общую сумму сорок одна тысяча пятьсот восемьдесят рублей 31 копейка.</t>
  </si>
  <si>
    <t>Предъявлено населению 48583,2</t>
  </si>
  <si>
    <t>софинанс. Ремонт второго подьезда 23732,46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</si>
  <si>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</si>
  <si>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</si>
  <si>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</si>
  <si>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</si>
  <si>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</si>
  <si>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</si>
  <si>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</si>
  <si>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</si>
  <si>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</si>
  <si>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</si>
  <si>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</si>
  <si>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</si>
  <si>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</si>
  <si>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</si>
  <si>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</si>
  <si>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</si>
  <si>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</si>
  <si>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</si>
  <si>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</si>
  <si>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</si>
  <si>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</si>
  <si>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</si>
  <si>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</si>
  <si>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</si>
  <si>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</si>
  <si>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3</t>
  </si>
  <si>
    <t>за 4 квартал 2024 года</t>
  </si>
  <si>
    <t>31.12.2024 г.</t>
  </si>
  <si>
    <t>Ремонт подьезда (смета)</t>
  </si>
  <si>
    <t xml:space="preserve">Замена стекла </t>
  </si>
  <si>
    <t>ноябрь</t>
  </si>
  <si>
    <t>ноябрь-декабрь</t>
  </si>
  <si>
    <t>4 квартал</t>
  </si>
  <si>
    <t xml:space="preserve">           2. Всего за период с "01" 10 2024 г. по "31" 12 2024 г. выполнено работ (оказано услуг) на общую сумму восемьдесят девять тысяч семьдесят семь рублей 97 копеек.</t>
  </si>
  <si>
    <t>софинанс. Ремонт второго подьезда 7910,82</t>
  </si>
  <si>
    <t xml:space="preserve">Оплачено софинанс. Ремонт второго подьезда </t>
  </si>
  <si>
    <t>Начислено всего 186292,5</t>
  </si>
  <si>
    <t>Непредвиденные работы 7 ч/ч</t>
  </si>
  <si>
    <t xml:space="preserve">   * Ремонт подьезда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</si>
</sst>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Border="1"/>
    <xf numFmtId="0" fontId="10" fillId="0" borderId="5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6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5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10" fillId="0" borderId="7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G29" sqref="G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0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48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7"/>
      <c r="E4" s="26" t="s">
        <v>49</v>
      </c>
    </row>
    <row r="5" spans="1:5" x14ac:dyDescent="0.25">
      <c r="A5" s="25"/>
      <c r="B5" s="4"/>
      <c r="C5" s="4"/>
      <c r="D5" s="4"/>
      <c r="E5" s="4"/>
    </row>
    <row r="6" spans="1:5" ht="18.75" customHeight="1" x14ac:dyDescent="0.25">
      <c r="A6" s="55" t="s">
        <v>0</v>
      </c>
      <c r="B6" s="55"/>
      <c r="C6" s="55"/>
      <c r="D6" s="55"/>
      <c r="E6" s="55"/>
    </row>
    <row r="7" spans="1:5" x14ac:dyDescent="0.25">
      <c r="A7" s="66" t="s">
        <v>25</v>
      </c>
      <c r="B7" s="66"/>
      <c r="C7" s="66"/>
      <c r="D7" s="66"/>
      <c r="E7" s="66"/>
    </row>
    <row r="8" spans="1:5" ht="21" customHeight="1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47</v>
      </c>
      <c r="B9" s="55"/>
      <c r="C9" s="55"/>
      <c r="D9" s="55"/>
      <c r="E9" s="55"/>
    </row>
    <row r="10" spans="1:5" ht="23.45" customHeight="1" x14ac:dyDescent="0.25">
      <c r="A10" s="59" t="s">
        <v>14</v>
      </c>
      <c r="B10" s="60"/>
      <c r="C10" s="60"/>
      <c r="D10" s="60"/>
      <c r="E10" s="60"/>
    </row>
    <row r="11" spans="1:5" ht="29.25" customHeight="1" x14ac:dyDescent="0.25">
      <c r="A11" s="55" t="s">
        <v>40</v>
      </c>
      <c r="B11" s="55"/>
      <c r="C11" s="55"/>
      <c r="D11" s="55"/>
      <c r="E11" s="55"/>
    </row>
    <row r="12" spans="1:5" ht="16.5" customHeight="1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21.75" customHeight="1" x14ac:dyDescent="0.25">
      <c r="A14" s="58" t="s">
        <v>2</v>
      </c>
      <c r="B14" s="61"/>
      <c r="C14" s="61"/>
      <c r="D14" s="61"/>
      <c r="E14" s="61"/>
    </row>
    <row r="15" spans="1:5" ht="13.5" customHeight="1" x14ac:dyDescent="0.25">
      <c r="A15" s="55" t="s">
        <v>42</v>
      </c>
      <c r="B15" s="55"/>
      <c r="C15" s="55"/>
      <c r="D15" s="55"/>
      <c r="E15" s="55"/>
    </row>
    <row r="16" spans="1:5" ht="11.25" customHeight="1" x14ac:dyDescent="0.25">
      <c r="A16" s="58" t="s">
        <v>16</v>
      </c>
      <c r="B16" s="61"/>
      <c r="C16" s="61"/>
      <c r="D16" s="61"/>
      <c r="E16" s="61"/>
    </row>
    <row r="17" spans="1:8" ht="30.75" customHeight="1" x14ac:dyDescent="0.25">
      <c r="A17" s="55" t="s">
        <v>17</v>
      </c>
      <c r="B17" s="55"/>
      <c r="C17" s="55"/>
      <c r="D17" s="55"/>
      <c r="E17" s="55"/>
    </row>
    <row r="18" spans="1:8" ht="58.5" customHeight="1" x14ac:dyDescent="0.25">
      <c r="A18" s="55" t="s">
        <v>26</v>
      </c>
      <c r="B18" s="55"/>
      <c r="C18" s="55"/>
      <c r="D18" s="55"/>
      <c r="E18" s="55"/>
    </row>
    <row r="19" spans="1:8" ht="31.5" customHeight="1" x14ac:dyDescent="0.25">
      <c r="A19" s="53" t="s">
        <v>27</v>
      </c>
      <c r="B19" s="53"/>
      <c r="C19" s="53"/>
      <c r="D19" s="53"/>
      <c r="E19" s="53"/>
    </row>
    <row r="20" spans="1:8" ht="24" customHeight="1" x14ac:dyDescent="0.25">
      <c r="A20" s="53"/>
      <c r="B20" s="53"/>
      <c r="C20" s="53"/>
      <c r="D20" s="53"/>
      <c r="E20" s="5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35</v>
      </c>
      <c r="C24" s="3" t="s">
        <v>29</v>
      </c>
      <c r="D24" s="3"/>
      <c r="E24" s="7">
        <v>1507.04</v>
      </c>
    </row>
    <row r="25" spans="1:8" s="37" customFormat="1" ht="60" x14ac:dyDescent="0.25">
      <c r="A25" s="33" t="s">
        <v>50</v>
      </c>
      <c r="B25" s="34" t="s">
        <v>51</v>
      </c>
      <c r="C25" s="35" t="s">
        <v>29</v>
      </c>
      <c r="D25" s="35"/>
      <c r="E25" s="36">
        <v>233.5</v>
      </c>
    </row>
    <row r="26" spans="1:8" x14ac:dyDescent="0.25">
      <c r="A26" s="29"/>
      <c r="B26" s="30"/>
      <c r="C26" s="31"/>
      <c r="D26" s="31"/>
      <c r="E26" s="32"/>
    </row>
    <row r="27" spans="1:8" s="12" customFormat="1" ht="14.25" x14ac:dyDescent="0.2">
      <c r="A27" s="9" t="s">
        <v>24</v>
      </c>
      <c r="B27" s="18"/>
      <c r="C27" s="10"/>
      <c r="D27" s="10"/>
      <c r="E27" s="11">
        <f>SUM(E22:E26)</f>
        <v>38926.983</v>
      </c>
    </row>
    <row r="28" spans="1:8" s="28" customFormat="1" x14ac:dyDescent="0.25"/>
    <row r="29" spans="1:8" ht="30.75" customHeight="1" x14ac:dyDescent="0.25">
      <c r="A29" s="54" t="s">
        <v>52</v>
      </c>
      <c r="B29" s="54"/>
      <c r="C29" s="54"/>
      <c r="D29" s="54"/>
      <c r="E29" s="54"/>
    </row>
    <row r="30" spans="1:8" ht="33.75" customHeight="1" x14ac:dyDescent="0.25">
      <c r="A30" s="55" t="s">
        <v>21</v>
      </c>
      <c r="B30" s="55"/>
      <c r="C30" s="55"/>
      <c r="D30" s="55"/>
      <c r="E30" s="55"/>
    </row>
    <row r="31" spans="1:8" ht="13.9" customHeight="1" x14ac:dyDescent="0.25">
      <c r="A31" s="55" t="s">
        <v>20</v>
      </c>
      <c r="B31" s="55"/>
      <c r="C31" s="55"/>
      <c r="D31" s="55"/>
      <c r="E31" s="55"/>
      <c r="F31" s="12"/>
      <c r="G31" s="12"/>
      <c r="H31" s="13"/>
    </row>
    <row r="32" spans="1:8" ht="33" customHeight="1" x14ac:dyDescent="0.25">
      <c r="A32" s="55" t="s">
        <v>30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55" t="s">
        <v>18</v>
      </c>
      <c r="B36" s="55"/>
      <c r="C36" s="55"/>
      <c r="D36" s="55"/>
      <c r="E36" s="55"/>
    </row>
    <row r="37" spans="1:5" ht="13.9" customHeight="1" x14ac:dyDescent="0.25">
      <c r="A37" s="57" t="s">
        <v>44</v>
      </c>
      <c r="B37" s="57"/>
      <c r="C37" s="57"/>
      <c r="D37" s="57"/>
      <c r="E37" s="57"/>
    </row>
    <row r="38" spans="1:5" x14ac:dyDescent="0.25">
      <c r="B38" s="52" t="s">
        <v>19</v>
      </c>
      <c r="C38" s="52"/>
      <c r="D38" s="52"/>
      <c r="E38" s="5" t="s">
        <v>6</v>
      </c>
    </row>
    <row r="39" spans="1:5" x14ac:dyDescent="0.25">
      <c r="A39" s="24"/>
      <c r="B39" s="24"/>
      <c r="C39" s="24"/>
      <c r="D39" s="24"/>
      <c r="E39" s="24"/>
    </row>
    <row r="40" spans="1:5" ht="13.9" customHeight="1" x14ac:dyDescent="0.25">
      <c r="A40" s="57" t="s">
        <v>41</v>
      </c>
      <c r="B40" s="57"/>
      <c r="C40" s="57"/>
      <c r="D40" s="57"/>
      <c r="E40" s="57"/>
    </row>
    <row r="41" spans="1:5" x14ac:dyDescent="0.25">
      <c r="B41" s="52" t="s">
        <v>19</v>
      </c>
      <c r="C41" s="52"/>
      <c r="D41" s="52"/>
      <c r="E41" s="5" t="s">
        <v>6</v>
      </c>
    </row>
    <row r="44" spans="1:5" x14ac:dyDescent="0.25">
      <c r="A44" s="2" t="s">
        <v>43</v>
      </c>
    </row>
    <row r="45" spans="1:5" x14ac:dyDescent="0.25">
      <c r="A45" s="12" t="s">
        <v>31</v>
      </c>
    </row>
    <row r="46" spans="1:5" x14ac:dyDescent="0.25">
      <c r="A46" s="2" t="s">
        <v>36</v>
      </c>
      <c r="B46" s="14">
        <v>-10611.09</v>
      </c>
    </row>
    <row r="47" spans="1:5" x14ac:dyDescent="0.25">
      <c r="A47" s="16" t="s">
        <v>46</v>
      </c>
      <c r="B47" s="15"/>
    </row>
    <row r="48" spans="1:5" x14ac:dyDescent="0.25">
      <c r="A48" s="2" t="s">
        <v>33</v>
      </c>
      <c r="B48" s="15">
        <v>43181.25</v>
      </c>
    </row>
    <row r="49" spans="1:2" x14ac:dyDescent="0.25">
      <c r="A49" s="2" t="s">
        <v>45</v>
      </c>
      <c r="B49" s="15">
        <f>150*3</f>
        <v>450</v>
      </c>
    </row>
    <row r="50" spans="1:2" ht="30" x14ac:dyDescent="0.25">
      <c r="A50" s="23" t="s">
        <v>34</v>
      </c>
      <c r="B50" s="15">
        <f>E27</f>
        <v>38926.983</v>
      </c>
    </row>
    <row r="51" spans="1:2" x14ac:dyDescent="0.25">
      <c r="A51" s="12" t="s">
        <v>32</v>
      </c>
      <c r="B51" s="17">
        <f>B46+B48+B49-B50</f>
        <v>-5906.8229999999967</v>
      </c>
    </row>
    <row r="53" spans="1:2" x14ac:dyDescent="0.25">
      <c r="B53" s="2">
        <v>-10611.09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B45" sqref="B45: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0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53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7"/>
      <c r="E4" s="26" t="s">
        <v>54</v>
      </c>
    </row>
    <row r="5" spans="1:5" x14ac:dyDescent="0.25">
      <c r="A5" s="41"/>
      <c r="B5" s="4"/>
      <c r="C5" s="4"/>
      <c r="D5" s="4"/>
      <c r="E5" s="4"/>
    </row>
    <row r="6" spans="1:5" ht="18.75" customHeight="1" x14ac:dyDescent="0.25">
      <c r="A6" s="55" t="s">
        <v>0</v>
      </c>
      <c r="B6" s="55"/>
      <c r="C6" s="55"/>
      <c r="D6" s="55"/>
      <c r="E6" s="55"/>
    </row>
    <row r="7" spans="1:5" x14ac:dyDescent="0.25">
      <c r="A7" s="66" t="s">
        <v>25</v>
      </c>
      <c r="B7" s="66"/>
      <c r="C7" s="66"/>
      <c r="D7" s="66"/>
      <c r="E7" s="66"/>
    </row>
    <row r="8" spans="1:5" ht="21" customHeight="1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47</v>
      </c>
      <c r="B9" s="55"/>
      <c r="C9" s="55"/>
      <c r="D9" s="55"/>
      <c r="E9" s="55"/>
    </row>
    <row r="10" spans="1:5" ht="23.45" customHeight="1" x14ac:dyDescent="0.25">
      <c r="A10" s="59" t="s">
        <v>14</v>
      </c>
      <c r="B10" s="60"/>
      <c r="C10" s="60"/>
      <c r="D10" s="60"/>
      <c r="E10" s="60"/>
    </row>
    <row r="11" spans="1:5" ht="29.25" customHeight="1" x14ac:dyDescent="0.25">
      <c r="A11" s="55" t="s">
        <v>40</v>
      </c>
      <c r="B11" s="55"/>
      <c r="C11" s="55"/>
      <c r="D11" s="55"/>
      <c r="E11" s="55"/>
    </row>
    <row r="12" spans="1:5" ht="16.5" customHeight="1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21.75" customHeight="1" x14ac:dyDescent="0.25">
      <c r="A14" s="58" t="s">
        <v>2</v>
      </c>
      <c r="B14" s="61"/>
      <c r="C14" s="61"/>
      <c r="D14" s="61"/>
      <c r="E14" s="61"/>
    </row>
    <row r="15" spans="1:5" ht="13.5" customHeight="1" x14ac:dyDescent="0.25">
      <c r="A15" s="55" t="s">
        <v>42</v>
      </c>
      <c r="B15" s="55"/>
      <c r="C15" s="55"/>
      <c r="D15" s="55"/>
      <c r="E15" s="55"/>
    </row>
    <row r="16" spans="1:5" ht="11.25" customHeight="1" x14ac:dyDescent="0.25">
      <c r="A16" s="58" t="s">
        <v>16</v>
      </c>
      <c r="B16" s="61"/>
      <c r="C16" s="61"/>
      <c r="D16" s="61"/>
      <c r="E16" s="61"/>
    </row>
    <row r="17" spans="1:8" ht="30.75" customHeight="1" x14ac:dyDescent="0.25">
      <c r="A17" s="55" t="s">
        <v>17</v>
      </c>
      <c r="B17" s="55"/>
      <c r="C17" s="55"/>
      <c r="D17" s="55"/>
      <c r="E17" s="55"/>
    </row>
    <row r="18" spans="1:8" ht="58.5" customHeight="1" x14ac:dyDescent="0.25">
      <c r="A18" s="55" t="s">
        <v>26</v>
      </c>
      <c r="B18" s="55"/>
      <c r="C18" s="55"/>
      <c r="D18" s="55"/>
      <c r="E18" s="55"/>
    </row>
    <row r="19" spans="1:8" ht="31.5" customHeight="1" x14ac:dyDescent="0.25">
      <c r="A19" s="53" t="s">
        <v>27</v>
      </c>
      <c r="B19" s="53"/>
      <c r="C19" s="53"/>
      <c r="D19" s="53"/>
      <c r="E19" s="53"/>
    </row>
    <row r="20" spans="1:8" ht="24" customHeight="1" x14ac:dyDescent="0.25">
      <c r="A20" s="53"/>
      <c r="B20" s="53"/>
      <c r="C20" s="53"/>
      <c r="D20" s="53"/>
      <c r="E20" s="5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55</v>
      </c>
      <c r="C24" s="3" t="s">
        <v>29</v>
      </c>
      <c r="D24" s="3"/>
      <c r="E24" s="7">
        <v>6948.62</v>
      </c>
      <c r="F24" s="2" t="s">
        <v>56</v>
      </c>
    </row>
    <row r="25" spans="1:8" x14ac:dyDescent="0.25">
      <c r="A25" s="29"/>
      <c r="B25" s="30"/>
      <c r="C25" s="31"/>
      <c r="D25" s="31"/>
      <c r="E25" s="32"/>
    </row>
    <row r="26" spans="1:8" s="12" customFormat="1" ht="14.25" x14ac:dyDescent="0.2">
      <c r="A26" s="9" t="s">
        <v>24</v>
      </c>
      <c r="B26" s="18"/>
      <c r="C26" s="10"/>
      <c r="D26" s="10"/>
      <c r="E26" s="11">
        <f>SUM(E22:E25)</f>
        <v>44135.063000000002</v>
      </c>
    </row>
    <row r="27" spans="1:8" s="28" customFormat="1" x14ac:dyDescent="0.25"/>
    <row r="28" spans="1:8" ht="30.75" customHeight="1" x14ac:dyDescent="0.25">
      <c r="A28" s="54" t="s">
        <v>57</v>
      </c>
      <c r="B28" s="54"/>
      <c r="C28" s="54"/>
      <c r="D28" s="54"/>
      <c r="E28" s="54"/>
    </row>
    <row r="29" spans="1:8" ht="33.75" customHeight="1" x14ac:dyDescent="0.25">
      <c r="A29" s="55" t="s">
        <v>21</v>
      </c>
      <c r="B29" s="55"/>
      <c r="C29" s="55"/>
      <c r="D29" s="55"/>
      <c r="E29" s="55"/>
    </row>
    <row r="30" spans="1:8" ht="13.9" customHeight="1" x14ac:dyDescent="0.25">
      <c r="A30" s="55" t="s">
        <v>20</v>
      </c>
      <c r="B30" s="55"/>
      <c r="C30" s="55"/>
      <c r="D30" s="55"/>
      <c r="E30" s="55"/>
      <c r="F30" s="12"/>
      <c r="G30" s="12"/>
      <c r="H30" s="13"/>
    </row>
    <row r="31" spans="1:8" ht="33" customHeight="1" x14ac:dyDescent="0.25">
      <c r="A31" s="55" t="s">
        <v>30</v>
      </c>
      <c r="B31" s="55"/>
      <c r="C31" s="55"/>
      <c r="D31" s="55"/>
      <c r="E31" s="55"/>
    </row>
    <row r="32" spans="1:8" x14ac:dyDescent="0.25">
      <c r="A32" s="55" t="s">
        <v>18</v>
      </c>
      <c r="B32" s="55"/>
      <c r="C32" s="55"/>
      <c r="D32" s="55"/>
      <c r="E32" s="55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56" t="s">
        <v>5</v>
      </c>
      <c r="B34" s="56"/>
      <c r="C34" s="56"/>
      <c r="D34" s="56"/>
      <c r="E34" s="56"/>
    </row>
    <row r="35" spans="1:5" x14ac:dyDescent="0.25">
      <c r="A35" s="55" t="s">
        <v>18</v>
      </c>
      <c r="B35" s="55"/>
      <c r="C35" s="55"/>
      <c r="D35" s="55"/>
      <c r="E35" s="55"/>
    </row>
    <row r="36" spans="1:5" ht="13.9" customHeight="1" x14ac:dyDescent="0.25">
      <c r="A36" s="57" t="s">
        <v>44</v>
      </c>
      <c r="B36" s="57"/>
      <c r="C36" s="57"/>
      <c r="D36" s="57"/>
      <c r="E36" s="57"/>
    </row>
    <row r="37" spans="1:5" x14ac:dyDescent="0.25">
      <c r="B37" s="52" t="s">
        <v>19</v>
      </c>
      <c r="C37" s="52"/>
      <c r="D37" s="52"/>
      <c r="E37" s="5" t="s">
        <v>6</v>
      </c>
    </row>
    <row r="38" spans="1:5" x14ac:dyDescent="0.25">
      <c r="A38" s="40"/>
      <c r="B38" s="40"/>
      <c r="C38" s="40"/>
      <c r="D38" s="40"/>
      <c r="E38" s="40"/>
    </row>
    <row r="39" spans="1:5" ht="13.9" customHeight="1" x14ac:dyDescent="0.25">
      <c r="A39" s="57" t="s">
        <v>41</v>
      </c>
      <c r="B39" s="57"/>
      <c r="C39" s="57"/>
      <c r="D39" s="57"/>
      <c r="E39" s="57"/>
    </row>
    <row r="40" spans="1:5" x14ac:dyDescent="0.25">
      <c r="B40" s="52" t="s">
        <v>19</v>
      </c>
      <c r="C40" s="52"/>
      <c r="D40" s="52"/>
      <c r="E40" s="5" t="s">
        <v>6</v>
      </c>
    </row>
    <row r="43" spans="1:5" x14ac:dyDescent="0.25">
      <c r="A43" s="2" t="s">
        <v>43</v>
      </c>
    </row>
    <row r="44" spans="1:5" x14ac:dyDescent="0.25">
      <c r="A44" s="12" t="s">
        <v>31</v>
      </c>
    </row>
    <row r="45" spans="1:5" x14ac:dyDescent="0.25">
      <c r="A45" s="2" t="s">
        <v>36</v>
      </c>
      <c r="B45" s="14">
        <f>'1кв'!B51</f>
        <v>-5906.8229999999967</v>
      </c>
    </row>
    <row r="46" spans="1:5" x14ac:dyDescent="0.25">
      <c r="A46" s="16" t="s">
        <v>46</v>
      </c>
      <c r="B46" s="15"/>
    </row>
    <row r="47" spans="1:5" x14ac:dyDescent="0.25">
      <c r="A47" s="2" t="s">
        <v>33</v>
      </c>
      <c r="B47" s="15">
        <v>41920.639999999999</v>
      </c>
    </row>
    <row r="48" spans="1:5" ht="30" x14ac:dyDescent="0.25">
      <c r="A48" s="39" t="s">
        <v>58</v>
      </c>
      <c r="B48" s="15">
        <v>6375.05</v>
      </c>
    </row>
    <row r="49" spans="1:2" x14ac:dyDescent="0.25">
      <c r="A49" s="2" t="s">
        <v>45</v>
      </c>
      <c r="B49" s="15">
        <f>150*3</f>
        <v>450</v>
      </c>
    </row>
    <row r="50" spans="1:2" ht="30" x14ac:dyDescent="0.25">
      <c r="A50" s="39" t="s">
        <v>34</v>
      </c>
      <c r="B50" s="15">
        <f>E26</f>
        <v>44135.063000000002</v>
      </c>
    </row>
    <row r="51" spans="1:2" x14ac:dyDescent="0.25">
      <c r="A51" s="12" t="s">
        <v>32</v>
      </c>
      <c r="B51" s="17">
        <f>B45+B47+B49+B48-B50</f>
        <v>-1296.1959999999963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SheetLayoutView="100" workbookViewId="0">
      <selection activeCell="A49" sqref="A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0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59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7"/>
      <c r="E4" s="26" t="s">
        <v>60</v>
      </c>
    </row>
    <row r="5" spans="1:5" x14ac:dyDescent="0.25">
      <c r="A5" s="45"/>
      <c r="B5" s="4"/>
      <c r="C5" s="4"/>
      <c r="D5" s="4"/>
      <c r="E5" s="4"/>
    </row>
    <row r="6" spans="1:5" ht="18.75" customHeight="1" x14ac:dyDescent="0.25">
      <c r="A6" s="55" t="s">
        <v>0</v>
      </c>
      <c r="B6" s="55"/>
      <c r="C6" s="55"/>
      <c r="D6" s="55"/>
      <c r="E6" s="55"/>
    </row>
    <row r="7" spans="1:5" x14ac:dyDescent="0.25">
      <c r="A7" s="66" t="s">
        <v>25</v>
      </c>
      <c r="B7" s="66"/>
      <c r="C7" s="66"/>
      <c r="D7" s="66"/>
      <c r="E7" s="66"/>
    </row>
    <row r="8" spans="1:5" ht="21" customHeight="1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47</v>
      </c>
      <c r="B9" s="55"/>
      <c r="C9" s="55"/>
      <c r="D9" s="55"/>
      <c r="E9" s="55"/>
    </row>
    <row r="10" spans="1:5" ht="23.45" customHeight="1" x14ac:dyDescent="0.25">
      <c r="A10" s="59" t="s">
        <v>14</v>
      </c>
      <c r="B10" s="60"/>
      <c r="C10" s="60"/>
      <c r="D10" s="60"/>
      <c r="E10" s="60"/>
    </row>
    <row r="11" spans="1:5" ht="29.25" customHeight="1" x14ac:dyDescent="0.25">
      <c r="A11" s="55" t="s">
        <v>40</v>
      </c>
      <c r="B11" s="55"/>
      <c r="C11" s="55"/>
      <c r="D11" s="55"/>
      <c r="E11" s="55"/>
    </row>
    <row r="12" spans="1:5" ht="16.5" customHeight="1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21.75" customHeight="1" x14ac:dyDescent="0.25">
      <c r="A14" s="58" t="s">
        <v>2</v>
      </c>
      <c r="B14" s="61"/>
      <c r="C14" s="61"/>
      <c r="D14" s="61"/>
      <c r="E14" s="61"/>
    </row>
    <row r="15" spans="1:5" ht="13.5" customHeight="1" x14ac:dyDescent="0.25">
      <c r="A15" s="55" t="s">
        <v>42</v>
      </c>
      <c r="B15" s="55"/>
      <c r="C15" s="55"/>
      <c r="D15" s="55"/>
      <c r="E15" s="55"/>
    </row>
    <row r="16" spans="1:5" ht="11.25" customHeight="1" x14ac:dyDescent="0.25">
      <c r="A16" s="58" t="s">
        <v>16</v>
      </c>
      <c r="B16" s="61"/>
      <c r="C16" s="61"/>
      <c r="D16" s="61"/>
      <c r="E16" s="61"/>
    </row>
    <row r="17" spans="1:8" ht="30.75" customHeight="1" x14ac:dyDescent="0.25">
      <c r="A17" s="55" t="s">
        <v>17</v>
      </c>
      <c r="B17" s="55"/>
      <c r="C17" s="55"/>
      <c r="D17" s="55"/>
      <c r="E17" s="55"/>
    </row>
    <row r="18" spans="1:8" ht="58.5" customHeight="1" x14ac:dyDescent="0.25">
      <c r="A18" s="55" t="s">
        <v>26</v>
      </c>
      <c r="B18" s="55"/>
      <c r="C18" s="55"/>
      <c r="D18" s="55"/>
      <c r="E18" s="55"/>
    </row>
    <row r="19" spans="1:8" ht="31.5" customHeight="1" x14ac:dyDescent="0.25">
      <c r="A19" s="53" t="s">
        <v>27</v>
      </c>
      <c r="B19" s="53"/>
      <c r="C19" s="53"/>
      <c r="D19" s="53"/>
      <c r="E19" s="53"/>
    </row>
    <row r="20" spans="1:8" ht="24" customHeight="1" x14ac:dyDescent="0.25">
      <c r="A20" s="53"/>
      <c r="B20" s="53"/>
      <c r="C20" s="53"/>
      <c r="D20" s="53"/>
      <c r="E20" s="5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16.760000000000002</v>
      </c>
      <c r="E22" s="7">
        <f>D22*F20*G20</f>
        <v>31781.988000000005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8874.6840000000011</v>
      </c>
    </row>
    <row r="24" spans="1:8" x14ac:dyDescent="0.25">
      <c r="A24" s="6" t="s">
        <v>28</v>
      </c>
      <c r="B24" s="8" t="s">
        <v>61</v>
      </c>
      <c r="C24" s="3" t="s">
        <v>29</v>
      </c>
      <c r="D24" s="3"/>
      <c r="E24" s="7">
        <v>64.92</v>
      </c>
    </row>
    <row r="25" spans="1:8" x14ac:dyDescent="0.25">
      <c r="A25" s="51" t="s">
        <v>62</v>
      </c>
      <c r="B25" s="30" t="s">
        <v>63</v>
      </c>
      <c r="C25" s="31" t="s">
        <v>64</v>
      </c>
      <c r="D25" s="31">
        <v>3</v>
      </c>
      <c r="E25" s="32">
        <f>D25*286.24</f>
        <v>858.72</v>
      </c>
    </row>
    <row r="26" spans="1:8" x14ac:dyDescent="0.25">
      <c r="A26" s="29"/>
      <c r="B26" s="30"/>
      <c r="C26" s="31"/>
      <c r="D26" s="31"/>
      <c r="E26" s="32"/>
    </row>
    <row r="27" spans="1:8" s="12" customFormat="1" ht="14.25" x14ac:dyDescent="0.2">
      <c r="A27" s="9" t="s">
        <v>24</v>
      </c>
      <c r="B27" s="18"/>
      <c r="C27" s="10"/>
      <c r="D27" s="10"/>
      <c r="E27" s="11">
        <f>SUM(E22:E26)</f>
        <v>41580.312000000005</v>
      </c>
    </row>
    <row r="28" spans="1:8" s="28" customFormat="1" x14ac:dyDescent="0.25"/>
    <row r="29" spans="1:8" ht="30.75" customHeight="1" x14ac:dyDescent="0.25">
      <c r="A29" s="54" t="s">
        <v>65</v>
      </c>
      <c r="B29" s="54"/>
      <c r="C29" s="54"/>
      <c r="D29" s="54"/>
      <c r="E29" s="54"/>
    </row>
    <row r="30" spans="1:8" ht="33.75" customHeight="1" x14ac:dyDescent="0.25">
      <c r="A30" s="55" t="s">
        <v>21</v>
      </c>
      <c r="B30" s="55"/>
      <c r="C30" s="55"/>
      <c r="D30" s="55"/>
      <c r="E30" s="55"/>
    </row>
    <row r="31" spans="1:8" ht="13.9" customHeight="1" x14ac:dyDescent="0.25">
      <c r="A31" s="55" t="s">
        <v>20</v>
      </c>
      <c r="B31" s="55"/>
      <c r="C31" s="55"/>
      <c r="D31" s="55"/>
      <c r="E31" s="55"/>
      <c r="F31" s="12"/>
      <c r="G31" s="12"/>
      <c r="H31" s="13"/>
    </row>
    <row r="32" spans="1:8" ht="33" customHeight="1" x14ac:dyDescent="0.25">
      <c r="A32" s="55" t="s">
        <v>30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43"/>
      <c r="B34" s="43"/>
      <c r="C34" s="43"/>
      <c r="D34" s="43"/>
      <c r="E34" s="43"/>
    </row>
    <row r="35" spans="1:5" x14ac:dyDescent="0.25">
      <c r="A35" s="56" t="s">
        <v>5</v>
      </c>
      <c r="B35" s="56"/>
      <c r="C35" s="56"/>
      <c r="D35" s="56"/>
      <c r="E35" s="56"/>
    </row>
    <row r="36" spans="1:5" x14ac:dyDescent="0.25">
      <c r="A36" s="55" t="s">
        <v>18</v>
      </c>
      <c r="B36" s="55"/>
      <c r="C36" s="55"/>
      <c r="D36" s="55"/>
      <c r="E36" s="55"/>
    </row>
    <row r="37" spans="1:5" ht="13.9" customHeight="1" x14ac:dyDescent="0.25">
      <c r="A37" s="57" t="s">
        <v>44</v>
      </c>
      <c r="B37" s="57"/>
      <c r="C37" s="57"/>
      <c r="D37" s="57"/>
      <c r="E37" s="57"/>
    </row>
    <row r="38" spans="1:5" x14ac:dyDescent="0.25">
      <c r="B38" s="52" t="s">
        <v>19</v>
      </c>
      <c r="C38" s="52"/>
      <c r="D38" s="52"/>
      <c r="E38" s="5" t="s">
        <v>6</v>
      </c>
    </row>
    <row r="39" spans="1:5" x14ac:dyDescent="0.25">
      <c r="A39" s="44"/>
      <c r="B39" s="44"/>
      <c r="C39" s="44"/>
      <c r="D39" s="44"/>
      <c r="E39" s="44"/>
    </row>
    <row r="40" spans="1:5" ht="13.9" customHeight="1" x14ac:dyDescent="0.25">
      <c r="A40" s="57" t="s">
        <v>41</v>
      </c>
      <c r="B40" s="57"/>
      <c r="C40" s="57"/>
      <c r="D40" s="57"/>
      <c r="E40" s="57"/>
    </row>
    <row r="41" spans="1:5" x14ac:dyDescent="0.25">
      <c r="B41" s="52" t="s">
        <v>19</v>
      </c>
      <c r="C41" s="52"/>
      <c r="D41" s="52"/>
      <c r="E41" s="5" t="s">
        <v>6</v>
      </c>
    </row>
    <row r="44" spans="1:5" x14ac:dyDescent="0.25">
      <c r="A44" s="46" t="s">
        <v>43</v>
      </c>
    </row>
    <row r="45" spans="1:5" x14ac:dyDescent="0.25">
      <c r="A45" s="12" t="s">
        <v>31</v>
      </c>
    </row>
    <row r="46" spans="1:5" x14ac:dyDescent="0.25">
      <c r="A46" s="2" t="s">
        <v>36</v>
      </c>
      <c r="B46" s="14">
        <f>'2кв'!B51</f>
        <v>-1296.1959999999963</v>
      </c>
    </row>
    <row r="47" spans="1:5" x14ac:dyDescent="0.25">
      <c r="A47" s="16" t="s">
        <v>66</v>
      </c>
      <c r="B47" s="15"/>
    </row>
    <row r="48" spans="1:5" x14ac:dyDescent="0.25">
      <c r="A48" s="2" t="s">
        <v>33</v>
      </c>
      <c r="B48" s="15">
        <v>46534.77</v>
      </c>
    </row>
    <row r="49" spans="1:2" ht="30" x14ac:dyDescent="0.25">
      <c r="A49" s="42" t="s">
        <v>67</v>
      </c>
      <c r="B49" s="15">
        <v>22980.11</v>
      </c>
    </row>
    <row r="50" spans="1:2" x14ac:dyDescent="0.25">
      <c r="A50" s="2" t="s">
        <v>45</v>
      </c>
      <c r="B50" s="15">
        <f>150*2</f>
        <v>300</v>
      </c>
    </row>
    <row r="51" spans="1:2" ht="30" x14ac:dyDescent="0.25">
      <c r="A51" s="42" t="s">
        <v>34</v>
      </c>
      <c r="B51" s="15">
        <f>E27</f>
        <v>41580.312000000005</v>
      </c>
    </row>
    <row r="52" spans="1:2" x14ac:dyDescent="0.25">
      <c r="A52" s="12" t="s">
        <v>32</v>
      </c>
      <c r="B52" s="17">
        <f>B46+B48+B50+B49-B51</f>
        <v>26938.372000000003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4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0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94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7"/>
      <c r="E4" s="26" t="s">
        <v>95</v>
      </c>
    </row>
    <row r="5" spans="1:5" x14ac:dyDescent="0.25">
      <c r="A5" s="50"/>
      <c r="B5" s="4"/>
      <c r="C5" s="4"/>
      <c r="D5" s="4"/>
      <c r="E5" s="4"/>
    </row>
    <row r="6" spans="1:5" ht="18.75" customHeight="1" x14ac:dyDescent="0.25">
      <c r="A6" s="55" t="s">
        <v>0</v>
      </c>
      <c r="B6" s="55"/>
      <c r="C6" s="55"/>
      <c r="D6" s="55"/>
      <c r="E6" s="55"/>
    </row>
    <row r="7" spans="1:5" x14ac:dyDescent="0.25">
      <c r="A7" s="66" t="s">
        <v>25</v>
      </c>
      <c r="B7" s="66"/>
      <c r="C7" s="66"/>
      <c r="D7" s="66"/>
      <c r="E7" s="66"/>
    </row>
    <row r="8" spans="1:5" ht="21" customHeight="1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47</v>
      </c>
      <c r="B9" s="55"/>
      <c r="C9" s="55"/>
      <c r="D9" s="55"/>
      <c r="E9" s="55"/>
    </row>
    <row r="10" spans="1:5" ht="23.45" customHeight="1" x14ac:dyDescent="0.25">
      <c r="A10" s="59" t="s">
        <v>14</v>
      </c>
      <c r="B10" s="60"/>
      <c r="C10" s="60"/>
      <c r="D10" s="60"/>
      <c r="E10" s="60"/>
    </row>
    <row r="11" spans="1:5" ht="29.25" customHeight="1" x14ac:dyDescent="0.25">
      <c r="A11" s="55" t="s">
        <v>40</v>
      </c>
      <c r="B11" s="55"/>
      <c r="C11" s="55"/>
      <c r="D11" s="55"/>
      <c r="E11" s="55"/>
    </row>
    <row r="12" spans="1:5" ht="16.5" customHeight="1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21.75" customHeight="1" x14ac:dyDescent="0.25">
      <c r="A14" s="58" t="s">
        <v>2</v>
      </c>
      <c r="B14" s="61"/>
      <c r="C14" s="61"/>
      <c r="D14" s="61"/>
      <c r="E14" s="61"/>
    </row>
    <row r="15" spans="1:5" ht="13.5" customHeight="1" x14ac:dyDescent="0.25">
      <c r="A15" s="55" t="s">
        <v>42</v>
      </c>
      <c r="B15" s="55"/>
      <c r="C15" s="55"/>
      <c r="D15" s="55"/>
      <c r="E15" s="55"/>
    </row>
    <row r="16" spans="1:5" ht="11.25" customHeight="1" x14ac:dyDescent="0.25">
      <c r="A16" s="58" t="s">
        <v>16</v>
      </c>
      <c r="B16" s="61"/>
      <c r="C16" s="61"/>
      <c r="D16" s="61"/>
      <c r="E16" s="61"/>
    </row>
    <row r="17" spans="1:8" ht="30.75" customHeight="1" x14ac:dyDescent="0.25">
      <c r="A17" s="55" t="s">
        <v>17</v>
      </c>
      <c r="B17" s="55"/>
      <c r="C17" s="55"/>
      <c r="D17" s="55"/>
      <c r="E17" s="55"/>
    </row>
    <row r="18" spans="1:8" ht="58.5" customHeight="1" x14ac:dyDescent="0.25">
      <c r="A18" s="55" t="s">
        <v>26</v>
      </c>
      <c r="B18" s="55"/>
      <c r="C18" s="55"/>
      <c r="D18" s="55"/>
      <c r="E18" s="55"/>
    </row>
    <row r="19" spans="1:8" ht="31.5" customHeight="1" x14ac:dyDescent="0.25">
      <c r="A19" s="53" t="s">
        <v>27</v>
      </c>
      <c r="B19" s="53"/>
      <c r="C19" s="53"/>
      <c r="D19" s="53"/>
      <c r="E19" s="53"/>
    </row>
    <row r="20" spans="1:8" ht="24" customHeight="1" x14ac:dyDescent="0.25">
      <c r="A20" s="53"/>
      <c r="B20" s="53"/>
      <c r="C20" s="53"/>
      <c r="D20" s="53"/>
      <c r="E20" s="5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16.760000000000002</v>
      </c>
      <c r="E22" s="7">
        <f>D22*F20*G20</f>
        <v>31781.988000000005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8874.6840000000011</v>
      </c>
    </row>
    <row r="24" spans="1:8" x14ac:dyDescent="0.25">
      <c r="A24" s="6" t="s">
        <v>28</v>
      </c>
      <c r="B24" s="8" t="s">
        <v>100</v>
      </c>
      <c r="C24" s="3" t="s">
        <v>29</v>
      </c>
      <c r="D24" s="3"/>
      <c r="E24" s="7">
        <v>188</v>
      </c>
    </row>
    <row r="25" spans="1:8" x14ac:dyDescent="0.25">
      <c r="A25" s="51" t="s">
        <v>96</v>
      </c>
      <c r="B25" s="30" t="s">
        <v>98</v>
      </c>
      <c r="C25" s="31" t="s">
        <v>29</v>
      </c>
      <c r="D25" s="31"/>
      <c r="E25" s="32">
        <v>47088.34</v>
      </c>
    </row>
    <row r="26" spans="1:8" x14ac:dyDescent="0.25">
      <c r="A26" s="93" t="s">
        <v>97</v>
      </c>
      <c r="B26" s="30" t="s">
        <v>99</v>
      </c>
      <c r="C26" s="31" t="s">
        <v>64</v>
      </c>
      <c r="D26" s="31">
        <v>4</v>
      </c>
      <c r="E26" s="32">
        <f>D26*286.24</f>
        <v>1144.96</v>
      </c>
    </row>
    <row r="27" spans="1:8" x14ac:dyDescent="0.25">
      <c r="A27" s="29"/>
      <c r="B27" s="30"/>
      <c r="C27" s="31"/>
      <c r="D27" s="31"/>
      <c r="E27" s="32"/>
    </row>
    <row r="28" spans="1:8" s="12" customFormat="1" ht="14.25" x14ac:dyDescent="0.2">
      <c r="A28" s="9" t="s">
        <v>24</v>
      </c>
      <c r="B28" s="18"/>
      <c r="C28" s="10"/>
      <c r="D28" s="10"/>
      <c r="E28" s="11">
        <f>SUM(E22:E27)</f>
        <v>89077.972000000009</v>
      </c>
    </row>
    <row r="29" spans="1:8" s="28" customFormat="1" x14ac:dyDescent="0.25"/>
    <row r="30" spans="1:8" ht="30.75" customHeight="1" x14ac:dyDescent="0.25">
      <c r="A30" s="54" t="s">
        <v>101</v>
      </c>
      <c r="B30" s="54"/>
      <c r="C30" s="54"/>
      <c r="D30" s="54"/>
      <c r="E30" s="54"/>
    </row>
    <row r="31" spans="1:8" ht="33.75" customHeight="1" x14ac:dyDescent="0.25">
      <c r="A31" s="55" t="s">
        <v>21</v>
      </c>
      <c r="B31" s="55"/>
      <c r="C31" s="55"/>
      <c r="D31" s="55"/>
      <c r="E31" s="55"/>
    </row>
    <row r="32" spans="1:8" ht="13.9" customHeight="1" x14ac:dyDescent="0.25">
      <c r="A32" s="55" t="s">
        <v>20</v>
      </c>
      <c r="B32" s="55"/>
      <c r="C32" s="55"/>
      <c r="D32" s="55"/>
      <c r="E32" s="55"/>
      <c r="F32" s="12"/>
      <c r="G32" s="12"/>
      <c r="H32" s="13"/>
    </row>
    <row r="33" spans="1:5" ht="33" customHeight="1" x14ac:dyDescent="0.25">
      <c r="A33" s="55" t="s">
        <v>30</v>
      </c>
      <c r="B33" s="55"/>
      <c r="C33" s="55"/>
      <c r="D33" s="55"/>
      <c r="E33" s="55"/>
    </row>
    <row r="34" spans="1:5" x14ac:dyDescent="0.25">
      <c r="A34" s="55" t="s">
        <v>18</v>
      </c>
      <c r="B34" s="55"/>
      <c r="C34" s="55"/>
      <c r="D34" s="55"/>
      <c r="E34" s="55"/>
    </row>
    <row r="35" spans="1:5" x14ac:dyDescent="0.25">
      <c r="A35" s="47"/>
      <c r="B35" s="47"/>
      <c r="C35" s="47"/>
      <c r="D35" s="47"/>
      <c r="E35" s="47"/>
    </row>
    <row r="36" spans="1:5" x14ac:dyDescent="0.25">
      <c r="A36" s="56" t="s">
        <v>5</v>
      </c>
      <c r="B36" s="56"/>
      <c r="C36" s="56"/>
      <c r="D36" s="56"/>
      <c r="E36" s="56"/>
    </row>
    <row r="37" spans="1:5" x14ac:dyDescent="0.25">
      <c r="A37" s="55" t="s">
        <v>18</v>
      </c>
      <c r="B37" s="55"/>
      <c r="C37" s="55"/>
      <c r="D37" s="55"/>
      <c r="E37" s="55"/>
    </row>
    <row r="38" spans="1:5" ht="13.9" customHeight="1" x14ac:dyDescent="0.25">
      <c r="A38" s="57" t="s">
        <v>44</v>
      </c>
      <c r="B38" s="57"/>
      <c r="C38" s="57"/>
      <c r="D38" s="57"/>
      <c r="E38" s="57"/>
    </row>
    <row r="39" spans="1:5" x14ac:dyDescent="0.25">
      <c r="B39" s="52" t="s">
        <v>19</v>
      </c>
      <c r="C39" s="52"/>
      <c r="D39" s="52"/>
      <c r="E39" s="5" t="s">
        <v>6</v>
      </c>
    </row>
    <row r="40" spans="1:5" x14ac:dyDescent="0.25">
      <c r="A40" s="49"/>
      <c r="B40" s="49"/>
      <c r="C40" s="49"/>
      <c r="D40" s="49"/>
      <c r="E40" s="49"/>
    </row>
    <row r="41" spans="1:5" ht="13.9" customHeight="1" x14ac:dyDescent="0.25">
      <c r="A41" s="57" t="s">
        <v>41</v>
      </c>
      <c r="B41" s="57"/>
      <c r="C41" s="57"/>
      <c r="D41" s="57"/>
      <c r="E41" s="57"/>
    </row>
    <row r="42" spans="1:5" x14ac:dyDescent="0.25">
      <c r="B42" s="52" t="s">
        <v>19</v>
      </c>
      <c r="C42" s="52"/>
      <c r="D42" s="52"/>
      <c r="E42" s="5" t="s">
        <v>6</v>
      </c>
    </row>
    <row r="45" spans="1:5" x14ac:dyDescent="0.25">
      <c r="A45" s="46" t="s">
        <v>43</v>
      </c>
    </row>
    <row r="46" spans="1:5" x14ac:dyDescent="0.25">
      <c r="A46" s="12" t="s">
        <v>31</v>
      </c>
    </row>
    <row r="47" spans="1:5" x14ac:dyDescent="0.25">
      <c r="A47" s="2" t="s">
        <v>36</v>
      </c>
      <c r="B47" s="14">
        <f>'3кв'!B52</f>
        <v>26938.372000000003</v>
      </c>
    </row>
    <row r="48" spans="1:5" x14ac:dyDescent="0.25">
      <c r="A48" s="16" t="s">
        <v>66</v>
      </c>
      <c r="B48" s="15"/>
    </row>
    <row r="49" spans="1:2" x14ac:dyDescent="0.25">
      <c r="A49" s="2" t="s">
        <v>33</v>
      </c>
      <c r="B49" s="15">
        <v>41733.660000000003</v>
      </c>
    </row>
    <row r="50" spans="1:2" ht="30" x14ac:dyDescent="0.25">
      <c r="A50" s="48" t="s">
        <v>102</v>
      </c>
      <c r="B50" s="15">
        <v>18109.759999999998</v>
      </c>
    </row>
    <row r="51" spans="1:2" x14ac:dyDescent="0.25">
      <c r="B51" s="15"/>
    </row>
    <row r="52" spans="1:2" ht="30" x14ac:dyDescent="0.25">
      <c r="A52" s="48" t="s">
        <v>34</v>
      </c>
      <c r="B52" s="15">
        <f>E28</f>
        <v>89077.972000000009</v>
      </c>
    </row>
    <row r="53" spans="1:2" x14ac:dyDescent="0.25">
      <c r="A53" s="12" t="s">
        <v>32</v>
      </c>
      <c r="B53" s="17">
        <f>B47+B49+B51+B50-B52</f>
        <v>-2296.1800000000076</v>
      </c>
    </row>
  </sheetData>
  <mergeCells count="29">
    <mergeCell ref="A37:E37"/>
    <mergeCell ref="A38:E38"/>
    <mergeCell ref="B39:D39"/>
    <mergeCell ref="A41:E41"/>
    <mergeCell ref="B42:D42"/>
    <mergeCell ref="A30:E30"/>
    <mergeCell ref="A31:E31"/>
    <mergeCell ref="A32:E32"/>
    <mergeCell ref="A33:E33"/>
    <mergeCell ref="A34:E34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10" zoomScaleSheetLayoutView="100" workbookViewId="0">
      <selection activeCell="C15" sqref="C15"/>
    </sheetView>
  </sheetViews>
  <sheetFormatPr defaultRowHeight="15.75" x14ac:dyDescent="0.25"/>
  <cols>
    <col min="1" max="1" width="10.5703125" style="69" customWidth="1"/>
    <col min="2" max="2" width="65.42578125" style="69" customWidth="1"/>
    <col min="3" max="3" width="15.28515625" style="69" customWidth="1"/>
    <col min="4" max="4" width="11.85546875" style="69" customWidth="1"/>
    <col min="5" max="5" width="14.7109375" style="69" customWidth="1"/>
    <col min="6" max="6" width="12.42578125" style="69" customWidth="1"/>
    <col min="7" max="7" width="12" style="69" customWidth="1"/>
    <col min="8" max="8" width="13.5703125" style="69" customWidth="1"/>
    <col min="9" max="16384" width="9.140625" style="69"/>
  </cols>
  <sheetData>
    <row r="1" spans="1:5" x14ac:dyDescent="0.25">
      <c r="A1" s="67" t="s">
        <v>68</v>
      </c>
      <c r="B1" s="67"/>
      <c r="C1" s="67"/>
      <c r="D1" s="68"/>
    </row>
    <row r="2" spans="1:5" x14ac:dyDescent="0.25">
      <c r="A2" s="70" t="s">
        <v>69</v>
      </c>
      <c r="B2" s="70"/>
      <c r="C2" s="70"/>
      <c r="D2" s="71"/>
    </row>
    <row r="3" spans="1:5" x14ac:dyDescent="0.25">
      <c r="A3" s="70" t="s">
        <v>70</v>
      </c>
      <c r="B3" s="70"/>
      <c r="C3" s="70"/>
      <c r="D3" s="71"/>
    </row>
    <row r="4" spans="1:5" x14ac:dyDescent="0.25">
      <c r="A4" s="67" t="s">
        <v>93</v>
      </c>
      <c r="B4" s="67"/>
      <c r="C4" s="67"/>
      <c r="D4" s="68"/>
    </row>
    <row r="5" spans="1:5" x14ac:dyDescent="0.25">
      <c r="A5" s="72"/>
      <c r="B5" s="72"/>
      <c r="C5" s="72"/>
      <c r="D5" s="1"/>
    </row>
    <row r="6" spans="1:5" x14ac:dyDescent="0.25">
      <c r="A6" s="71"/>
      <c r="B6" s="73" t="s">
        <v>71</v>
      </c>
      <c r="C6" s="74">
        <f>'1кв'!B46</f>
        <v>-10611.09</v>
      </c>
      <c r="D6" s="75"/>
    </row>
    <row r="7" spans="1:5" x14ac:dyDescent="0.25">
      <c r="A7" s="76" t="s">
        <v>72</v>
      </c>
      <c r="B7" s="73" t="s">
        <v>104</v>
      </c>
      <c r="C7" s="74"/>
      <c r="D7" s="75"/>
    </row>
    <row r="8" spans="1:5" x14ac:dyDescent="0.25">
      <c r="B8" s="77" t="s">
        <v>73</v>
      </c>
      <c r="C8" s="78">
        <f>'1кв'!B48+'2кв'!B47+'3кв'!B48+'4кв'!B49</f>
        <v>173370.32</v>
      </c>
      <c r="D8" s="79"/>
    </row>
    <row r="9" spans="1:5" ht="31.5" x14ac:dyDescent="0.25">
      <c r="B9" s="19" t="s">
        <v>74</v>
      </c>
      <c r="C9" s="78">
        <f>'1кв'!B49+'2кв'!B49+'3кв'!B50</f>
        <v>1200</v>
      </c>
      <c r="D9" s="79"/>
    </row>
    <row r="10" spans="1:5" x14ac:dyDescent="0.25">
      <c r="B10" s="19" t="s">
        <v>103</v>
      </c>
      <c r="C10" s="78">
        <f>'2кв'!B48+'3кв'!B49+'4кв'!B50</f>
        <v>47464.92</v>
      </c>
      <c r="D10" s="79"/>
    </row>
    <row r="11" spans="1:5" x14ac:dyDescent="0.25">
      <c r="A11" s="21"/>
      <c r="B11" s="77" t="s">
        <v>75</v>
      </c>
      <c r="C11" s="80">
        <f>SUM(C8:C10)</f>
        <v>222035.24</v>
      </c>
      <c r="D11" s="75"/>
    </row>
    <row r="12" spans="1:5" x14ac:dyDescent="0.25">
      <c r="A12" s="1"/>
      <c r="B12" s="81"/>
      <c r="C12" s="81"/>
      <c r="D12" s="82"/>
    </row>
    <row r="13" spans="1:5" x14ac:dyDescent="0.25">
      <c r="A13" s="83" t="s">
        <v>76</v>
      </c>
      <c r="B13" s="19" t="s">
        <v>77</v>
      </c>
      <c r="C13" s="78">
        <f>'1кв'!E22+'2кв'!E22+'3кв'!E22+'4кв'!E22</f>
        <v>121401.12600000002</v>
      </c>
      <c r="D13" s="82"/>
    </row>
    <row r="14" spans="1:5" x14ac:dyDescent="0.25">
      <c r="A14" s="83"/>
      <c r="B14" s="19" t="s">
        <v>38</v>
      </c>
      <c r="C14" s="78">
        <f>'1кв'!E23+'2кв'!E23+'3кв'!E23+'4кв'!E23</f>
        <v>34285.104000000007</v>
      </c>
      <c r="D14" s="82"/>
    </row>
    <row r="15" spans="1:5" x14ac:dyDescent="0.25">
      <c r="A15" s="1"/>
      <c r="B15" s="19" t="s">
        <v>28</v>
      </c>
      <c r="C15" s="78">
        <f>'1кв'!E24+'2кв'!E24+'3кв'!E24+'4кв'!E24</f>
        <v>8708.58</v>
      </c>
      <c r="D15" s="82"/>
      <c r="E15" s="84"/>
    </row>
    <row r="16" spans="1:5" x14ac:dyDescent="0.25">
      <c r="A16" s="83"/>
      <c r="B16" s="19" t="s">
        <v>78</v>
      </c>
      <c r="C16" s="78">
        <v>0</v>
      </c>
      <c r="D16" s="82"/>
    </row>
    <row r="17" spans="1:5" x14ac:dyDescent="0.25">
      <c r="A17" s="83"/>
      <c r="B17" s="19" t="s">
        <v>105</v>
      </c>
      <c r="C17" s="78">
        <f>'3кв'!E25+'4кв'!E26</f>
        <v>2003.68</v>
      </c>
      <c r="D17" s="82"/>
    </row>
    <row r="18" spans="1:5" x14ac:dyDescent="0.25">
      <c r="A18" s="83"/>
      <c r="B18" s="19" t="s">
        <v>79</v>
      </c>
      <c r="C18" s="78">
        <f>SUM(C19:C22)</f>
        <v>47321.84</v>
      </c>
      <c r="D18" s="82"/>
    </row>
    <row r="19" spans="1:5" x14ac:dyDescent="0.25">
      <c r="A19" s="83"/>
      <c r="B19" s="19" t="s">
        <v>80</v>
      </c>
      <c r="C19" s="78"/>
      <c r="D19" s="82"/>
    </row>
    <row r="20" spans="1:5" ht="31.5" x14ac:dyDescent="0.25">
      <c r="A20" s="83"/>
      <c r="B20" s="19" t="s">
        <v>81</v>
      </c>
      <c r="C20" s="78">
        <f>'1кв'!E25</f>
        <v>233.5</v>
      </c>
      <c r="D20" s="82"/>
    </row>
    <row r="21" spans="1:5" x14ac:dyDescent="0.25">
      <c r="A21" s="83"/>
      <c r="B21" s="19" t="s">
        <v>106</v>
      </c>
      <c r="C21" s="78">
        <f>'4кв'!E25</f>
        <v>47088.34</v>
      </c>
      <c r="D21" s="82"/>
    </row>
    <row r="22" spans="1:5" x14ac:dyDescent="0.25">
      <c r="A22" s="83"/>
      <c r="B22" s="85"/>
      <c r="C22" s="78"/>
      <c r="D22" s="82"/>
    </row>
    <row r="23" spans="1:5" x14ac:dyDescent="0.25">
      <c r="A23" s="1"/>
      <c r="B23" s="86" t="s">
        <v>82</v>
      </c>
      <c r="C23" s="80">
        <f>SUM(C13:C18)</f>
        <v>213720.33000000002</v>
      </c>
      <c r="D23" s="82"/>
      <c r="E23" s="84"/>
    </row>
    <row r="24" spans="1:5" x14ac:dyDescent="0.25">
      <c r="A24" s="1"/>
      <c r="B24" s="87" t="s">
        <v>83</v>
      </c>
      <c r="C24" s="80">
        <f>C6+C11-C23</f>
        <v>-2296.1800000000221</v>
      </c>
      <c r="D24" s="82"/>
    </row>
    <row r="25" spans="1:5" x14ac:dyDescent="0.25">
      <c r="A25" s="1"/>
      <c r="B25" s="76"/>
      <c r="C25" s="76"/>
      <c r="D25" s="82"/>
    </row>
    <row r="26" spans="1:5" x14ac:dyDescent="0.25">
      <c r="A26" s="1"/>
      <c r="B26" s="88" t="s">
        <v>84</v>
      </c>
      <c r="C26" s="88"/>
      <c r="D26" s="82"/>
    </row>
    <row r="27" spans="1:5" x14ac:dyDescent="0.25">
      <c r="A27" s="1"/>
      <c r="B27" s="88" t="s">
        <v>85</v>
      </c>
      <c r="C27" s="89">
        <v>43859.01</v>
      </c>
      <c r="D27" s="82"/>
    </row>
    <row r="28" spans="1:5" x14ac:dyDescent="0.25">
      <c r="A28" s="1"/>
      <c r="B28" s="90" t="s">
        <v>86</v>
      </c>
      <c r="C28" s="91">
        <v>56781.19</v>
      </c>
      <c r="D28" s="82"/>
    </row>
    <row r="29" spans="1:5" x14ac:dyDescent="0.25">
      <c r="A29" s="1"/>
      <c r="B29" s="88" t="s">
        <v>87</v>
      </c>
      <c r="C29" s="92">
        <f>C28-C27</f>
        <v>12922.18</v>
      </c>
      <c r="D29" s="82"/>
    </row>
    <row r="30" spans="1:5" x14ac:dyDescent="0.25">
      <c r="A30" s="1"/>
      <c r="B30" s="76"/>
      <c r="C30" s="76"/>
      <c r="D30" s="82"/>
    </row>
    <row r="31" spans="1:5" x14ac:dyDescent="0.25">
      <c r="A31" s="1"/>
      <c r="B31" s="76"/>
      <c r="C31" s="76"/>
      <c r="D31" s="82"/>
    </row>
    <row r="32" spans="1:5" x14ac:dyDescent="0.25">
      <c r="A32" s="1"/>
      <c r="B32" s="76"/>
      <c r="C32" s="76"/>
      <c r="D32" s="82"/>
    </row>
    <row r="33" spans="1:4" x14ac:dyDescent="0.25">
      <c r="A33" s="1"/>
      <c r="B33" s="76"/>
      <c r="C33" s="76"/>
      <c r="D33" s="82"/>
    </row>
    <row r="34" spans="1:4" x14ac:dyDescent="0.25">
      <c r="A34" s="1" t="s">
        <v>88</v>
      </c>
      <c r="B34" s="76" t="s">
        <v>89</v>
      </c>
      <c r="C34" s="76"/>
      <c r="D34" s="82"/>
    </row>
    <row r="35" spans="1:4" x14ac:dyDescent="0.25">
      <c r="A35" s="1"/>
      <c r="B35" s="76" t="s">
        <v>90</v>
      </c>
      <c r="C35" s="76"/>
      <c r="D35" s="82"/>
    </row>
    <row r="36" spans="1:4" x14ac:dyDescent="0.25">
      <c r="A36" s="1"/>
      <c r="B36" s="76" t="s">
        <v>91</v>
      </c>
      <c r="C36" s="76"/>
      <c r="D36" s="82"/>
    </row>
    <row r="37" spans="1:4" x14ac:dyDescent="0.25">
      <c r="A37" s="1"/>
      <c r="B37" s="76"/>
      <c r="C37" s="76"/>
      <c r="D37" s="82"/>
    </row>
    <row r="38" spans="1:4" x14ac:dyDescent="0.25">
      <c r="A38" s="1"/>
      <c r="B38" s="76"/>
      <c r="C38" s="76"/>
      <c r="D38" s="82"/>
    </row>
    <row r="39" spans="1:4" x14ac:dyDescent="0.25">
      <c r="A39" s="1"/>
      <c r="B39" s="76" t="s">
        <v>92</v>
      </c>
      <c r="C39" s="76"/>
      <c r="D39" s="82"/>
    </row>
    <row r="40" spans="1:4" x14ac:dyDescent="0.25">
      <c r="A40" s="1"/>
      <c r="B40" s="76"/>
      <c r="C40" s="76"/>
      <c r="D40" s="82"/>
    </row>
    <row r="41" spans="1:4" x14ac:dyDescent="0.25">
      <c r="A41" s="1"/>
      <c r="B41" s="76"/>
      <c r="C41" s="76"/>
      <c r="D41" s="82"/>
    </row>
    <row r="42" spans="1:4" x14ac:dyDescent="0.25">
      <c r="A42" s="1"/>
      <c r="B42" s="76"/>
      <c r="C42" s="76"/>
      <c r="D42" s="82"/>
    </row>
    <row r="43" spans="1:4" x14ac:dyDescent="0.25">
      <c r="A43" s="1"/>
      <c r="B43" s="76"/>
      <c r="C43" s="76"/>
      <c r="D43" s="82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2025-03-03T12:34:34Z</dcterms:modified>
</cp:coreProperties>
</file>